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ENTRE DE FOIRES SHERBROOKE\ÉVÉNEMENTS\FADOQ-SALON\FADOQ-SALON-2023\OPÉRATION\BON DE COMMANDE\"/>
    </mc:Choice>
  </mc:AlternateContent>
  <xr:revisionPtr revIDLastSave="0" documentId="13_ncr:1_{6A3A2C40-10A1-4458-A933-9FED23E1A232}" xr6:coauthVersionLast="47" xr6:coauthVersionMax="47" xr10:uidLastSave="{00000000-0000-0000-0000-000000000000}"/>
  <bookViews>
    <workbookView xWindow="-120" yWindow="-120" windowWidth="29040" windowHeight="15840" xr2:uid="{155FDB3F-0095-4BA5-BA26-9ADCB34673D6}"/>
  </bookViews>
  <sheets>
    <sheet name="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8" i="1" l="1" a="1"/>
  <c r="U128" i="1" s="1"/>
  <c r="U125" i="1" a="1"/>
  <c r="U125" i="1" s="1"/>
  <c r="U122" i="1" a="1"/>
  <c r="U122" i="1" s="1"/>
  <c r="U119" i="1" a="1"/>
  <c r="U119" i="1" s="1"/>
  <c r="U106" i="1" a="1"/>
  <c r="U106" i="1" s="1"/>
  <c r="U103" i="1" a="1"/>
  <c r="U103" i="1" s="1"/>
  <c r="U100" i="1" a="1"/>
  <c r="U100" i="1" s="1"/>
  <c r="U97" i="1" a="1"/>
  <c r="U97" i="1" s="1"/>
  <c r="U88" i="1" a="1"/>
  <c r="U88" i="1" s="1"/>
  <c r="U85" i="1" a="1"/>
  <c r="U85" i="1" s="1"/>
  <c r="U74" i="1" a="1"/>
  <c r="U74" i="1" s="1"/>
  <c r="U71" i="1" a="1"/>
  <c r="U71" i="1" s="1"/>
  <c r="U68" i="1" a="1"/>
  <c r="U68" i="1" s="1"/>
  <c r="U56" i="1" a="1"/>
  <c r="U56" i="1" s="1"/>
  <c r="U53" i="1" a="1"/>
  <c r="U53" i="1" s="1"/>
  <c r="U44" i="1" a="1"/>
  <c r="U44" i="1" s="1"/>
  <c r="U131" i="1" l="1"/>
  <c r="U135" i="1" s="1"/>
  <c r="U133" i="1" l="1"/>
  <c r="U13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<sst xmlns="http://schemas.openxmlformats.org/spreadsheetml/2006/main" count="130" uniqueCount="104">
  <si>
    <t>Bon de commande des exposants</t>
  </si>
  <si>
    <t>Le Centre de foires de Sherbrooke vous ouvre ses portes et est votre facilitateur de réussite!</t>
  </si>
  <si>
    <t>Parcourez le formulaire suivant et sélectionnez les produits et services dont vous aurez besoin.</t>
  </si>
  <si>
    <t>Besoin d'informations ou d'assistance ? Communiquez avec madame Christina Lampron au 819-560-8888</t>
  </si>
  <si>
    <t>au poste 3204 ou par courriel au bondecommandecfs@destinationsherbrooke.com</t>
  </si>
  <si>
    <t>Salon 50+ 2023</t>
  </si>
  <si>
    <t>Salon ou exposition</t>
  </si>
  <si>
    <t>Date limite pour les prix réguliers</t>
  </si>
  <si>
    <t>Au-delà de cette date, les prix seront</t>
  </si>
  <si>
    <t xml:space="preserve"> majorés automatiquement</t>
  </si>
  <si>
    <t>Entreprise :</t>
  </si>
  <si>
    <t>Téléphone :</t>
  </si>
  <si>
    <t>Contact :</t>
  </si>
  <si>
    <t>Numéro de kiosque :</t>
  </si>
  <si>
    <t>Adresse :</t>
  </si>
  <si>
    <t>Ville :</t>
  </si>
  <si>
    <t>Courriel :</t>
  </si>
  <si>
    <t>Code postal :</t>
  </si>
  <si>
    <t>ÉLECTRICITÉ                                                                                                           [7015 53.15.04]</t>
  </si>
  <si>
    <t>Lorsque l'exposition ne prévoit pas d'espace entre les kiosques, les panneaux électriques de sous-distribution</t>
  </si>
  <si>
    <t>pourraient se retrouver dans votre emplacement même si aucun service électrique n'a été commandé. Lesdits</t>
  </si>
  <si>
    <t>panneaux doivent en tout temps être accessibles et il est de votre responsabilité de prévoir un accès. En cas de</t>
  </si>
  <si>
    <t>panne ou tout autre problème, le Centre de foires se verrait obligé d'exiger de l'exposant de donner l'accès</t>
  </si>
  <si>
    <t>immédiat au risque d'un démantèlement de son kiosque. Le partage d'électricité entre kiosques est interdit, sauf</t>
  </si>
  <si>
    <t>dans le cas de kiosques adjacents appartenant au même propriétaire.</t>
  </si>
  <si>
    <t>Courant standard à 15AMP ou 20AMP en 120V</t>
  </si>
  <si>
    <t>x</t>
  </si>
  <si>
    <t>Prix unitaire pour la durée du salon. Vient avec une double sortie pour fournir de petits appareils.</t>
  </si>
  <si>
    <t xml:space="preserve">Courant spécial </t>
  </si>
  <si>
    <t>AMP :</t>
  </si>
  <si>
    <t>V :</t>
  </si>
  <si>
    <t>PHASE(S) :</t>
  </si>
  <si>
    <t>Prix selon notre évaluation des frais : précisez les champs requis et envoyez-nous des photos des connecteurs.</t>
  </si>
  <si>
    <t>Frais et honoraires pour branchement par un électricien</t>
  </si>
  <si>
    <t>Prix selon le travail de l'électricien désigné par le Centre de foires si votre appareil n'a pas de connecteur.</t>
  </si>
  <si>
    <t>Rallonge électrique</t>
  </si>
  <si>
    <t>Prix unitaire pour la location pour la durée du salon. Courant électrique non inclus. Longueur de 25 pieds.</t>
  </si>
  <si>
    <t>Barre d'alimentation électrique</t>
  </si>
  <si>
    <t>Prix unitaire pour la location pour la durée du salon. Courant électrique non inclus.</t>
  </si>
  <si>
    <t>COMMUNICATION                                                                                                  [7015 53.15.08]</t>
  </si>
  <si>
    <t>Le Centre de foires fournit gratuitement un accès à Internet sans fil non sécurisé aux exposants. Il est aussi</t>
  </si>
  <si>
    <t>possible d'avoir accès à un accès filaire moyennant quelques frais pour amplifier la fiabilité et la vitesse.</t>
  </si>
  <si>
    <t>Il est interdit d’utiliser le réseau Wifi pour pratiquer des activités illégales. L’usager assume l’entière</t>
  </si>
  <si>
    <t xml:space="preserve">responsabilité d'une telle utilisation et s’engage à dédommager le Centre de foires et le fournisseur de la </t>
  </si>
  <si>
    <t>bande passante pour toute autre dépense qu’un tel usage pourrait leur occasionner. Le service est offert pour</t>
  </si>
  <si>
    <t>un usage itinérant et temporaire, à moins d’obtenir l’accord du Centre de foires.</t>
  </si>
  <si>
    <t>Connexion Internet haute vitesse filaire</t>
  </si>
  <si>
    <t>Prix unitaire pour la durée du salon. Vient avec un câble de raccordement pour brancher à votre appareil.</t>
  </si>
  <si>
    <t>Connexion Internet haute vitesse filaire supplémentaire</t>
  </si>
  <si>
    <t>Prix unitaire pour la durée du salon si vous avez fait l'achat d'une connexion Internet haute vitesse filaire.</t>
  </si>
  <si>
    <t>Connexion analogique</t>
  </si>
  <si>
    <t>ACCROCHAGE ET MANUTENTION MÉCANIQUE</t>
  </si>
  <si>
    <t>Vous devez commander un service d'accrochage ou de manutention mécanique pour au moins une heure. Cela</t>
  </si>
  <si>
    <t xml:space="preserve">inclut le chauffeur, le montage et le démontage. Le taux horaire est ensuite facturé pour chaque quart d’heure. </t>
  </si>
  <si>
    <t>Aucun service ne sera effectué pour toute commande reçue après la pose de tapis d’allée et l’installation de</t>
  </si>
  <si>
    <t>kiosque ne permettant pas la circulation de la plateforme ou du chariot.</t>
  </si>
  <si>
    <t>Service d'accrochage avec plateforme élévatrice</t>
  </si>
  <si>
    <t>[7015 53.15.05]</t>
  </si>
  <si>
    <t>Prix horaire incluant le chauffeur avec une durée minimum d'une heure.</t>
  </si>
  <si>
    <t>Service de manutention avec chariot élévateur</t>
  </si>
  <si>
    <t>[7015 53.15.06]</t>
  </si>
  <si>
    <t>NETTOYAGE DE KIOSQUE                                                                                     [7015 53.15.12]</t>
  </si>
  <si>
    <t>Le service de nettoyage de kiosque inclut le nettoyage du tapis à l'aspirateur. Veuillez préalablement dégager</t>
  </si>
  <si>
    <t>votre kiosque de tout obstacle.</t>
  </si>
  <si>
    <t>Nettoyage de tapis de kiosque de 1 à 200 pieds²</t>
  </si>
  <si>
    <t>Prix journalier pour la superficie sélectionnée.</t>
  </si>
  <si>
    <t>Nettoyage de tapis de kiosque de 201 à 400 pieds²</t>
  </si>
  <si>
    <t>Nettoyage de tapis de kiosque de 401 à 600 pieds²</t>
  </si>
  <si>
    <t>Nettoyage de tapis de kiosque de 601 à 800 pieds²</t>
  </si>
  <si>
    <t>Nettoyage de tapis de kiosque de 801 pieds² et plus</t>
  </si>
  <si>
    <t>Une estimation pourra être fournie sur demande.</t>
  </si>
  <si>
    <t>EAU ET DRAINAGE                                                                                                  [7015 53.15.11]</t>
  </si>
  <si>
    <t>L’alimentation en eau se fait avec un tuyau de ½ pouce. Assurez-vous d’avoir l’adaptateur nécessaire, sans</t>
  </si>
  <si>
    <t>quoi des frais de raccordement s’appliqueront. Les conduits proviennent des trappes au plancher.</t>
  </si>
  <si>
    <t>Alimentation en eau froide et drainage</t>
  </si>
  <si>
    <t xml:space="preserve">Prix unitaire pour la durée du salon. </t>
  </si>
  <si>
    <t>Alimentation en eau chaude et drainage</t>
  </si>
  <si>
    <t>Remplissage et vidange de bain à remous ou de piscine de moins de 18 pieds</t>
  </si>
  <si>
    <t>Remplissage et vidange pour piscine de 18 pieds et plus</t>
  </si>
  <si>
    <t>SOUS-TOTAL</t>
  </si>
  <si>
    <t>TPS | R122790058</t>
  </si>
  <si>
    <t>TVQ | 1006032881 TQ007</t>
  </si>
  <si>
    <t>GRAND TOTAL</t>
  </si>
  <si>
    <t>Mode de paiement</t>
  </si>
  <si>
    <r>
      <t xml:space="preserve">Par </t>
    </r>
    <r>
      <rPr>
        <sz val="11"/>
        <color rgb="FFC52139"/>
        <rFont val="Times New Roman"/>
        <family val="1"/>
      </rPr>
      <t>chèque</t>
    </r>
  </si>
  <si>
    <t>Avec le chèque, veuillez joindre une copie imprimée du bon de commande. Le chèque doit être reçu</t>
  </si>
  <si>
    <t>30 jours avant l'événement à défaut de quoi un numéro de carte de crédit sur place. Il doit être libellé au</t>
  </si>
  <si>
    <r>
      <t xml:space="preserve">nom de Destination Sherbrooke et posté au </t>
    </r>
    <r>
      <rPr>
        <i/>
        <sz val="10"/>
        <color rgb="FFC52139"/>
        <rFont val="Times New Roman"/>
        <family val="1"/>
      </rPr>
      <t>1300, boul. de Portland, C.P. 610, Sherbrooke (QC) J1H 5H9</t>
    </r>
    <r>
      <rPr>
        <i/>
        <sz val="10"/>
        <color theme="1"/>
        <rFont val="Times New Roman"/>
        <family val="1"/>
      </rPr>
      <t>.</t>
    </r>
  </si>
  <si>
    <r>
      <t xml:space="preserve">Par </t>
    </r>
    <r>
      <rPr>
        <sz val="11"/>
        <color rgb="FFC52139"/>
        <rFont val="Times New Roman"/>
        <family val="1"/>
      </rPr>
      <t>carte de crédit</t>
    </r>
  </si>
  <si>
    <t>Veuillez remplir des champs ci-dessous avec les informations de votre carte de crédit. Votre bon de</t>
  </si>
  <si>
    <t>commande ne doit pas dépasser un grand total de 10 000,00 $ pour pouvoir utiliser ce mode de paiement.</t>
  </si>
  <si>
    <r>
      <t xml:space="preserve">Vous devez le parvenir par courriel au </t>
    </r>
    <r>
      <rPr>
        <i/>
        <sz val="10"/>
        <color rgb="FFC52139"/>
        <rFont val="Times New Roman"/>
        <family val="1"/>
      </rPr>
      <t>bondecommandecfs@destinationsherbrooke.com</t>
    </r>
    <r>
      <rPr>
        <i/>
        <sz val="10"/>
        <color theme="1"/>
        <rFont val="Times New Roman"/>
        <family val="1"/>
      </rPr>
      <t>.</t>
    </r>
  </si>
  <si>
    <t>Numéro de la carte</t>
  </si>
  <si>
    <t>Date d'expiration</t>
  </si>
  <si>
    <t>Code CVV</t>
  </si>
  <si>
    <t>Conditions</t>
  </si>
  <si>
    <t>Les commandes sont effectives dès que le service est rendu. Toute commande suppose l’adhésion aux conditions</t>
  </si>
  <si>
    <t>pour chaque produit ou service fournis. À partir du moment où l’exposant a soumi son bon de commande, il</t>
  </si>
  <si>
    <t>est considéré comme ayant accepté les prix et les quantités des produits et services commandés. Le Centre de</t>
  </si>
  <si>
    <t>foires ne peut garantir d'éventuels ajouts. Aucun remboursement pour tous les frais d’honoraires.</t>
  </si>
  <si>
    <t>Une fois l'événement passé, le service de comptabilité de Destination Sherbrooke procédera au paiement du</t>
  </si>
  <si>
    <t>bon de commande, qui formalise de manière définitive l'entente avec une facture par courriel ou par la poste.</t>
  </si>
  <si>
    <t>La présente validation de votre bon de commande et du mode de paiement implique l’acceptation</t>
  </si>
  <si>
    <t>expresse de votre part des présentes conditions, sans que cela nécessite votre signature manuscrite.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</si>
</sst>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[$-F800]dddd\,\ mmmm\ dd\,\ yyyy"/>
  </numFmts>
  <fonts count="18">
    <font>
      <sz val="11"/>
      <color theme="1"/>
      <name val="Calibri"/>
      <family val="2"/>
      <scheme val="minor"/>
    </font>
    <font>
      <i/>
      <sz val="10"/>
      <color rgb="FF47464B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rgb="FF8F2B29"/>
      <name val="Times New Roman"/>
      <family val="1"/>
    </font>
    <font>
      <b/>
      <sz val="11"/>
      <color rgb="FF8F2B29"/>
      <name val="Times New Roman"/>
      <family val="1"/>
    </font>
    <font>
      <sz val="10"/>
      <color theme="1"/>
      <name val="Times New Roman"/>
      <family val="1"/>
    </font>
    <font>
      <i/>
      <sz val="10"/>
      <color rgb="FF8F2B29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C52139"/>
      <name val="Times New Roman"/>
      <family val="1"/>
    </font>
    <font>
      <i/>
      <sz val="10"/>
      <color rgb="FFC52139"/>
      <name val="Times New Roman"/>
      <family val="1"/>
    </font>
    <font>
      <sz val="11"/>
      <name val="Times New Roman"/>
      <family val="1"/>
    </font>
    <font>
      <i/>
      <sz val="10"/>
      <color rgb="FF00000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7464B"/>
        <bgColor indexed="64"/>
      </patternFill>
    </fill>
    <fill>
      <patternFill patternType="solid">
        <fgColor rgb="FFE2E6E9"/>
        <bgColor indexed="64"/>
      </patternFill>
    </fill>
    <fill>
      <patternFill patternType="solid">
        <fgColor rgb="FF8F2B2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7464B"/>
      </left>
      <right/>
      <top style="thin">
        <color rgb="FF47464B"/>
      </top>
      <bottom style="thin">
        <color rgb="FF47464B"/>
      </bottom>
      <diagonal/>
    </border>
    <border>
      <left/>
      <right/>
      <top style="thin">
        <color rgb="FF47464B"/>
      </top>
      <bottom style="thin">
        <color rgb="FF47464B"/>
      </bottom>
      <diagonal/>
    </border>
    <border>
      <left/>
      <right style="thin">
        <color rgb="FF47464B"/>
      </right>
      <top style="thin">
        <color rgb="FF47464B"/>
      </top>
      <bottom style="thin">
        <color rgb="FF47464B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7464B"/>
      </left>
      <right/>
      <top style="thin">
        <color rgb="FF47464B"/>
      </top>
      <bottom/>
      <diagonal/>
    </border>
    <border>
      <left/>
      <right/>
      <top style="thin">
        <color rgb="FF47464B"/>
      </top>
      <bottom/>
      <diagonal/>
    </border>
    <border>
      <left/>
      <right style="thin">
        <color rgb="FF47464B"/>
      </right>
      <top style="thin">
        <color rgb="FF47464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232323"/>
      </left>
      <right style="thin">
        <color rgb="FF8F2B29"/>
      </right>
      <top style="thin">
        <color rgb="FF232323"/>
      </top>
      <bottom style="thin">
        <color rgb="FF8F2B29"/>
      </bottom>
      <diagonal/>
    </border>
    <border>
      <left style="thin">
        <color rgb="FF8F2B29"/>
      </left>
      <right style="thin">
        <color rgb="FF8F2B29"/>
      </right>
      <top style="thin">
        <color rgb="FF232323"/>
      </top>
      <bottom style="thin">
        <color rgb="FF8F2B29"/>
      </bottom>
      <diagonal/>
    </border>
    <border>
      <left style="thin">
        <color rgb="FF8F2B29"/>
      </left>
      <right style="thin">
        <color rgb="FF232323"/>
      </right>
      <top style="thin">
        <color rgb="FF232323"/>
      </top>
      <bottom style="thin">
        <color rgb="FF8F2B29"/>
      </bottom>
      <diagonal/>
    </border>
    <border>
      <left style="thin">
        <color rgb="FF232323"/>
      </left>
      <right style="thin">
        <color rgb="FF8F2B29"/>
      </right>
      <top style="thin">
        <color rgb="FF8F2B29"/>
      </top>
      <bottom style="thin">
        <color rgb="FF8F2B29"/>
      </bottom>
      <diagonal/>
    </border>
    <border>
      <left style="thin">
        <color rgb="FF8F2B29"/>
      </left>
      <right style="thin">
        <color rgb="FF8F2B29"/>
      </right>
      <top style="thin">
        <color rgb="FF8F2B29"/>
      </top>
      <bottom style="thin">
        <color rgb="FF8F2B29"/>
      </bottom>
      <diagonal/>
    </border>
    <border>
      <left style="thin">
        <color rgb="FF8F2B29"/>
      </left>
      <right style="thin">
        <color rgb="FF232323"/>
      </right>
      <top style="thin">
        <color rgb="FF8F2B29"/>
      </top>
      <bottom style="thin">
        <color rgb="FF8F2B29"/>
      </bottom>
      <diagonal/>
    </border>
    <border>
      <left style="thin">
        <color rgb="FF232323"/>
      </left>
      <right style="thin">
        <color rgb="FF8F2B29"/>
      </right>
      <top style="thin">
        <color rgb="FF8F2B29"/>
      </top>
      <bottom style="thin">
        <color rgb="FF232323"/>
      </bottom>
      <diagonal/>
    </border>
    <border>
      <left style="thin">
        <color rgb="FF8F2B29"/>
      </left>
      <right style="thin">
        <color rgb="FF8F2B29"/>
      </right>
      <top style="thin">
        <color rgb="FF8F2B29"/>
      </top>
      <bottom style="thin">
        <color rgb="FF232323"/>
      </bottom>
      <diagonal/>
    </border>
    <border>
      <left style="thin">
        <color rgb="FF8F2B29"/>
      </left>
      <right style="thin">
        <color rgb="FF232323"/>
      </right>
      <top style="thin">
        <color rgb="FF8F2B29"/>
      </top>
      <bottom style="thin">
        <color rgb="FF23232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3">
    <xf numFmtId="0" fontId="0" fillId="0" borderId="0" xfId="0"/>
    <xf numFmtId="1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/>
    <xf numFmtId="0" fontId="12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/>
    <xf numFmtId="0" fontId="12" fillId="0" borderId="0" xfId="0" applyFont="1"/>
    <xf numFmtId="1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2" fillId="5" borderId="2" xfId="0" applyFont="1" applyFill="1" applyBorder="1"/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11" fillId="5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2" fillId="5" borderId="1" xfId="0" applyFont="1" applyFill="1" applyBorder="1"/>
    <xf numFmtId="0" fontId="11" fillId="5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165" fontId="6" fillId="0" borderId="1" xfId="0" applyNumberFormat="1" applyFont="1" applyBorder="1"/>
    <xf numFmtId="0" fontId="7" fillId="0" borderId="1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left"/>
    </xf>
    <xf numFmtId="0" fontId="17" fillId="4" borderId="19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top"/>
    </xf>
    <xf numFmtId="0" fontId="17" fillId="4" borderId="22" xfId="0" applyFont="1" applyFill="1" applyBorder="1" applyAlignment="1">
      <alignment horizontal="left" vertical="top"/>
    </xf>
    <xf numFmtId="0" fontId="17" fillId="4" borderId="24" xfId="0" applyFont="1" applyFill="1" applyBorder="1" applyAlignment="1">
      <alignment horizontal="left" vertical="top"/>
    </xf>
    <xf numFmtId="0" fontId="17" fillId="4" borderId="25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49" fontId="15" fillId="3" borderId="1" xfId="0" applyNumberFormat="1" applyFont="1" applyFill="1" applyBorder="1" applyAlignment="1" applyProtection="1">
      <alignment horizontal="center" wrapText="1"/>
      <protection locked="0"/>
    </xf>
    <xf numFmtId="49" fontId="15" fillId="3" borderId="1" xfId="0" applyNumberFormat="1" applyFont="1" applyFill="1" applyBorder="1" applyAlignment="1" applyProtection="1">
      <alignment horizontal="center"/>
      <protection locked="0"/>
    </xf>
    <xf numFmtId="164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64" fontId="10" fillId="4" borderId="9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9" fillId="3" borderId="1" xfId="1" applyNumberForma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7843</xdr:rowOff>
    </xdr:from>
    <xdr:ext cx="5872655" cy="171897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616"/>
        <a:stretch/>
      </xdr:blipFill>
      <xdr:spPr bwMode="auto">
        <a:xfrm>
          <a:off x="0" y="7843"/>
          <a:ext cx="5872655" cy="171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285750</xdr:colOff>
      <xdr:row>0</xdr:row>
      <xdr:rowOff>33619</xdr:rowOff>
    </xdr:from>
    <xdr:to>
      <xdr:col>25</xdr:col>
      <xdr:colOff>300951</xdr:colOff>
      <xdr:row>10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90850" y="33619"/>
          <a:ext cx="3244176" cy="1776131"/>
        </a:xfrm>
        <a:prstGeom prst="rect">
          <a:avLst/>
        </a:prstGeom>
        <a:gradFill>
          <a:gsLst>
            <a:gs pos="0">
              <a:schemeClr val="bg1">
                <a:alpha val="0"/>
              </a:schemeClr>
            </a:gs>
            <a:gs pos="91000">
              <a:schemeClr val="bg1"/>
            </a:gs>
          </a:gsLst>
          <a:lin ang="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18</xdr:col>
      <xdr:colOff>660</xdr:colOff>
      <xdr:row>3</xdr:row>
      <xdr:rowOff>160155</xdr:rowOff>
    </xdr:from>
    <xdr:to>
      <xdr:col>25</xdr:col>
      <xdr:colOff>281306</xdr:colOff>
      <xdr:row>8</xdr:row>
      <xdr:rowOff>103005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810" y="636405"/>
          <a:ext cx="1585571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171451</xdr:colOff>
      <xdr:row>130</xdr:row>
      <xdr:rowOff>1</xdr:rowOff>
    </xdr:from>
    <xdr:to>
      <xdr:col>12</xdr:col>
      <xdr:colOff>2532</xdr:colOff>
      <xdr:row>136</xdr:row>
      <xdr:rowOff>85501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20774026"/>
          <a:ext cx="1288406" cy="7141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130</xdr:row>
      <xdr:rowOff>132135</xdr:rowOff>
    </xdr:from>
    <xdr:to>
      <xdr:col>7</xdr:col>
      <xdr:colOff>28576</xdr:colOff>
      <xdr:row>136</xdr:row>
      <xdr:rowOff>322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0906160"/>
          <a:ext cx="1276350" cy="496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141</xdr:row>
          <xdr:rowOff>19050</xdr:rowOff>
        </xdr:from>
        <xdr:to>
          <xdr:col>1</xdr:col>
          <xdr:colOff>0</xdr:colOff>
          <xdr:row>142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146</xdr:row>
          <xdr:rowOff>19050</xdr:rowOff>
        </xdr:from>
        <xdr:to>
          <xdr:col>1</xdr:col>
          <xdr:colOff>0</xdr:colOff>
          <xdr:row>147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</xdr:colOff>
          <xdr:row>165</xdr:row>
          <xdr:rowOff>19050</xdr:rowOff>
        </xdr:from>
        <xdr:to>
          <xdr:col>1</xdr:col>
          <xdr:colOff>9525</xdr:colOff>
          <xdr:row>166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F2B2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0A11-FE62-449B-B654-A2BAFF00FC7F}">
  <dimension ref="A1:Z168"/>
  <sheetViews>
    <sheetView tabSelected="1" view="pageLayout" zoomScaleNormal="25" zoomScaleSheetLayoutView="130" workbookViewId="0">
      <selection activeCell="X29" sqref="X29:Z29"/>
    </sheetView>
  </sheetViews>
  <sheetFormatPr defaultColWidth="2.85546875" defaultRowHeight="15"/>
  <cols>
    <col min="1" max="1" width="2.85546875" style="4" customWidth="1"/>
    <col min="2" max="2" width="0.7109375" style="4" customWidth="1"/>
    <col min="3" max="8" width="2.85546875" style="4" customWidth="1"/>
    <col min="9" max="9" width="6.7109375" style="4" bestFit="1" customWidth="1"/>
    <col min="10" max="10" width="4.5703125" style="4" customWidth="1"/>
    <col min="11" max="11" width="2.85546875" style="4" customWidth="1"/>
    <col min="12" max="12" width="3.5703125" style="4" bestFit="1" customWidth="1"/>
    <col min="13" max="13" width="4.5703125" style="4" customWidth="1"/>
    <col min="14" max="14" width="2.85546875" style="4" customWidth="1"/>
    <col min="15" max="15" width="10.140625" style="4" customWidth="1"/>
    <col min="16" max="16" width="2.7109375" style="4" customWidth="1"/>
    <col min="17" max="17" width="3.140625" style="4" customWidth="1"/>
    <col min="18" max="18" width="3.5703125" style="4" customWidth="1"/>
    <col min="19" max="22" width="2.85546875" style="4" customWidth="1"/>
    <col min="23" max="23" width="1.5703125" style="4" customWidth="1"/>
    <col min="24" max="24" width="3.28515625" style="4" customWidth="1"/>
    <col min="25" max="25" width="2.140625" style="48" bestFit="1" customWidth="1"/>
    <col min="26" max="26" width="4.5703125" style="4" customWidth="1"/>
    <col min="27" max="16384" width="2.85546875" style="4"/>
  </cols>
  <sheetData>
    <row r="1" spans="1:26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</row>
    <row r="2" spans="1:26" ht="11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2"/>
    </row>
    <row r="10" spans="1:26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2"/>
    </row>
    <row r="11" spans="1:26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  <c r="Z11" s="5"/>
    </row>
    <row r="12" spans="1:26" ht="30" customHeight="1">
      <c r="A12" s="101" t="s">
        <v>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3"/>
    </row>
    <row r="13" spans="1:2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7"/>
    </row>
    <row r="14" spans="1:26">
      <c r="A14" s="104" t="s">
        <v>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2.75" customHeight="1">
      <c r="A15" s="105" t="s">
        <v>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3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>
      <c r="A17" s="106" t="s">
        <v>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2" customHeight="1">
      <c r="A18" s="106" t="s">
        <v>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.75" customHeight="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9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  <c r="Z21" s="2"/>
    </row>
    <row r="22" spans="1:26">
      <c r="A22" s="110" t="s">
        <v>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9"/>
      <c r="Q22" s="111">
        <v>45205</v>
      </c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>
      <c r="A23" s="112" t="s">
        <v>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0"/>
      <c r="Q23" s="112" t="s">
        <v>7</v>
      </c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1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0"/>
      <c r="Q24" s="98" t="s">
        <v>8</v>
      </c>
      <c r="R24" s="99"/>
      <c r="S24" s="99"/>
      <c r="T24" s="99"/>
      <c r="U24" s="99"/>
      <c r="V24" s="99"/>
      <c r="W24" s="99"/>
      <c r="X24" s="99"/>
      <c r="Y24" s="99"/>
      <c r="Z24" s="100"/>
    </row>
    <row r="25" spans="1:26" ht="11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98" t="s">
        <v>9</v>
      </c>
      <c r="R25" s="99"/>
      <c r="S25" s="99"/>
      <c r="T25" s="99"/>
      <c r="U25" s="99"/>
      <c r="V25" s="99"/>
      <c r="W25" s="99"/>
      <c r="X25" s="99"/>
      <c r="Y25" s="99"/>
      <c r="Z25" s="100"/>
    </row>
    <row r="26" spans="1: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2"/>
    </row>
    <row r="27" spans="1:26">
      <c r="A27" s="95" t="s">
        <v>10</v>
      </c>
      <c r="B27" s="95"/>
      <c r="C27" s="95"/>
      <c r="D27" s="95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12"/>
      <c r="Q27" s="2" t="s">
        <v>11</v>
      </c>
      <c r="R27" s="2"/>
      <c r="S27" s="2"/>
      <c r="T27" s="2"/>
      <c r="U27" s="96"/>
      <c r="V27" s="96"/>
      <c r="W27" s="96"/>
      <c r="X27" s="96"/>
      <c r="Y27" s="96"/>
      <c r="Z27" s="96"/>
    </row>
    <row r="28" spans="1:26" ht="1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2"/>
    </row>
    <row r="29" spans="1:26">
      <c r="A29" s="95" t="s">
        <v>12</v>
      </c>
      <c r="B29" s="95"/>
      <c r="C29" s="95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12"/>
      <c r="Q29" s="2" t="s">
        <v>13</v>
      </c>
      <c r="R29" s="2"/>
      <c r="S29" s="2"/>
      <c r="T29" s="2"/>
      <c r="U29" s="2"/>
      <c r="V29" s="2"/>
      <c r="W29" s="2"/>
      <c r="X29" s="96"/>
      <c r="Y29" s="96"/>
      <c r="Z29" s="96"/>
    </row>
    <row r="30" spans="1:26" ht="1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2"/>
    </row>
    <row r="31" spans="1:26">
      <c r="A31" s="95" t="s">
        <v>14</v>
      </c>
      <c r="B31" s="95"/>
      <c r="C31" s="95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12"/>
      <c r="Q31" s="2" t="s">
        <v>15</v>
      </c>
      <c r="R31" s="2"/>
      <c r="S31" s="96"/>
      <c r="T31" s="96"/>
      <c r="U31" s="96"/>
      <c r="V31" s="96"/>
      <c r="W31" s="96"/>
      <c r="X31" s="96"/>
      <c r="Y31" s="96"/>
      <c r="Z31" s="96"/>
    </row>
    <row r="32" spans="1:26" ht="1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2"/>
    </row>
    <row r="33" spans="1:26">
      <c r="A33" s="95" t="s">
        <v>16</v>
      </c>
      <c r="B33" s="95"/>
      <c r="C33" s="95"/>
      <c r="D33" s="95"/>
      <c r="E33" s="97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2"/>
      <c r="Q33" s="2" t="s">
        <v>17</v>
      </c>
      <c r="R33" s="2"/>
      <c r="S33" s="2"/>
      <c r="T33" s="2"/>
      <c r="U33" s="96"/>
      <c r="V33" s="96"/>
      <c r="W33" s="96"/>
      <c r="X33" s="96"/>
      <c r="Y33" s="96"/>
      <c r="Z33" s="96"/>
    </row>
    <row r="34" spans="1:26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2"/>
    </row>
    <row r="35" spans="1:26">
      <c r="A35" s="84" t="s">
        <v>18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7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2"/>
    </row>
    <row r="37" spans="1:26" ht="11.25" customHeight="1">
      <c r="A37" s="91" t="s">
        <v>19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3"/>
    </row>
    <row r="38" spans="1:26" ht="11.25" customHeight="1">
      <c r="A38" s="91" t="s">
        <v>20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3"/>
    </row>
    <row r="39" spans="1:26" ht="11.25" customHeight="1">
      <c r="A39" s="91" t="s">
        <v>21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3"/>
    </row>
    <row r="40" spans="1:26" ht="11.25" customHeight="1">
      <c r="A40" s="91" t="s">
        <v>22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3"/>
    </row>
    <row r="41" spans="1:26" ht="11.25" customHeight="1">
      <c r="A41" s="91" t="s">
        <v>23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</row>
    <row r="42" spans="1:26" ht="11.25" customHeight="1">
      <c r="A42" s="91" t="s">
        <v>24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</row>
    <row r="43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  <c r="Z43" s="2"/>
    </row>
    <row r="44" spans="1:26">
      <c r="A44" s="13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4"/>
      <c r="U44" s="83" cm="1">
        <f t="array" aca="1" ref="U44" ca="1">_xlfn.IFS(TODAY()&lt;=Q22,98,TODAY()&gt;Q22,124.5)</f>
        <v>98</v>
      </c>
      <c r="V44" s="83"/>
      <c r="W44" s="83"/>
      <c r="X44" s="83"/>
      <c r="Y44" s="3" t="s">
        <v>26</v>
      </c>
      <c r="Z44" s="15"/>
    </row>
    <row r="45" spans="1:26" s="20" customFormat="1" ht="12" customHeight="1">
      <c r="A45" s="16" t="s">
        <v>27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8"/>
      <c r="Z45" s="19"/>
    </row>
    <row r="46" spans="1:26" ht="7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21"/>
    </row>
    <row r="47" spans="1:26">
      <c r="A47" s="13" t="s">
        <v>28</v>
      </c>
      <c r="B47" s="2"/>
      <c r="C47" s="2"/>
      <c r="D47" s="2"/>
      <c r="E47" s="2"/>
      <c r="F47" s="2"/>
      <c r="G47" s="2"/>
      <c r="H47" s="22"/>
      <c r="I47" s="23" t="s">
        <v>29</v>
      </c>
      <c r="J47" s="15"/>
      <c r="K47" s="23"/>
      <c r="L47" s="23" t="s">
        <v>30</v>
      </c>
      <c r="M47" s="24"/>
      <c r="N47" s="22"/>
      <c r="O47" s="23" t="s">
        <v>31</v>
      </c>
      <c r="P47" s="94"/>
      <c r="Q47" s="94"/>
      <c r="R47" s="22"/>
      <c r="S47" s="25"/>
      <c r="T47" s="25"/>
      <c r="U47" s="74">
        <v>0</v>
      </c>
      <c r="V47" s="77"/>
      <c r="W47" s="77"/>
      <c r="X47" s="78"/>
      <c r="Y47" s="3" t="s">
        <v>26</v>
      </c>
      <c r="Z47" s="15"/>
    </row>
    <row r="48" spans="1:26" s="20" customFormat="1" ht="12" customHeight="1">
      <c r="A48" s="16" t="s">
        <v>32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Z48" s="19"/>
    </row>
    <row r="49" spans="1:26" ht="7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  <c r="Z49" s="21"/>
    </row>
    <row r="50" spans="1:26">
      <c r="A50" s="13" t="s">
        <v>33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74">
        <v>0</v>
      </c>
      <c r="V50" s="77"/>
      <c r="W50" s="77"/>
      <c r="X50" s="78"/>
      <c r="Y50" s="3" t="s">
        <v>26</v>
      </c>
      <c r="Z50" s="15"/>
    </row>
    <row r="51" spans="1:26" s="20" customFormat="1" ht="12" customHeight="1">
      <c r="A51" s="16" t="s">
        <v>34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8"/>
      <c r="Z51" s="19"/>
    </row>
    <row r="52" spans="1:26" ht="7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21"/>
    </row>
    <row r="53" spans="1:26">
      <c r="A53" s="13" t="s">
        <v>35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83" cm="1">
        <f t="array" aca="1" ref="U53" ca="1">_xlfn.IFS(TODAY()&lt;=Q22,27,TODAY()&gt;Q22,36.5)</f>
        <v>27</v>
      </c>
      <c r="V53" s="83"/>
      <c r="W53" s="83"/>
      <c r="X53" s="83"/>
      <c r="Y53" s="3" t="s">
        <v>26</v>
      </c>
      <c r="Z53" s="15"/>
    </row>
    <row r="54" spans="1:26" s="20" customFormat="1" ht="12" customHeight="1">
      <c r="A54" s="16" t="s">
        <v>36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8"/>
      <c r="Z54" s="19"/>
    </row>
    <row r="55" spans="1:26" ht="7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21"/>
    </row>
    <row r="56" spans="1:26">
      <c r="A56" s="13" t="s">
        <v>37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83" cm="1">
        <f t="array" aca="1" ref="U56" ca="1">_xlfn.IFS(TODAY()&lt;=Q22,17,TODAY()&gt;Q22,21.5)</f>
        <v>17</v>
      </c>
      <c r="V56" s="83"/>
      <c r="W56" s="83"/>
      <c r="X56" s="83"/>
      <c r="Y56" s="3" t="s">
        <v>26</v>
      </c>
      <c r="Z56" s="15"/>
    </row>
    <row r="57" spans="1:26" s="20" customFormat="1" ht="12" customHeight="1">
      <c r="A57" s="16" t="s">
        <v>38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/>
      <c r="Z57" s="17"/>
    </row>
    <row r="58" spans="1:26" s="20" customFormat="1" ht="15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8"/>
      <c r="Z58" s="17"/>
    </row>
    <row r="59" spans="1:26">
      <c r="A59" s="84" t="s">
        <v>39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2"/>
    </row>
    <row r="61" spans="1:26" ht="11.25" customHeight="1">
      <c r="A61" s="70" t="s">
        <v>40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1.25" customHeight="1">
      <c r="A62" s="85" t="s">
        <v>41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1.25" customHeight="1">
      <c r="A63" s="85" t="s">
        <v>42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1.25" customHeight="1">
      <c r="A64" s="85" t="s">
        <v>43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1.25" customHeight="1">
      <c r="A65" s="85" t="s">
        <v>44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1.25" customHeight="1">
      <c r="A66" s="85" t="s">
        <v>45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2"/>
    </row>
    <row r="68" spans="1:26">
      <c r="A68" s="13" t="s">
        <v>46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83" cm="1">
        <f t="array" aca="1" ref="U68" ca="1">_xlfn.IFS(TODAY()&lt;=Q22,200.5,TODAY()&gt;Q22,254.5)</f>
        <v>200.5</v>
      </c>
      <c r="V68" s="83"/>
      <c r="W68" s="83"/>
      <c r="X68" s="83"/>
      <c r="Y68" s="3" t="s">
        <v>26</v>
      </c>
      <c r="Z68" s="15"/>
    </row>
    <row r="69" spans="1:26" s="20" customFormat="1" ht="12" customHeight="1">
      <c r="A69" s="16" t="s">
        <v>47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8"/>
      <c r="Z69" s="19"/>
    </row>
    <row r="70" spans="1:26" ht="7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21"/>
    </row>
    <row r="71" spans="1:26">
      <c r="A71" s="13" t="s">
        <v>48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83" cm="1">
        <f t="array" aca="1" ref="U71" ca="1">_xlfn.IFS(TODAY()&lt;=Q22,36,TODAY()&gt;Q22,45.5)</f>
        <v>36</v>
      </c>
      <c r="V71" s="83"/>
      <c r="W71" s="83"/>
      <c r="X71" s="83"/>
      <c r="Y71" s="3" t="s">
        <v>26</v>
      </c>
      <c r="Z71" s="15"/>
    </row>
    <row r="72" spans="1:26" s="20" customFormat="1" ht="12" customHeight="1">
      <c r="A72" s="16" t="s">
        <v>49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19"/>
    </row>
    <row r="73" spans="1:26" ht="7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21"/>
    </row>
    <row r="74" spans="1:26">
      <c r="A74" s="13" t="s">
        <v>50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83" cm="1">
        <f t="array" aca="1" ref="U74" ca="1">_xlfn.IFS(TODAY()&lt;=Q22,95.5,TODAY()&gt;Q22,121.25)</f>
        <v>95.5</v>
      </c>
      <c r="V74" s="83"/>
      <c r="W74" s="83"/>
      <c r="X74" s="83"/>
      <c r="Y74" s="3" t="s">
        <v>26</v>
      </c>
      <c r="Z74" s="15"/>
    </row>
    <row r="75" spans="1:26" s="20" customFormat="1" ht="12" customHeight="1">
      <c r="A75" s="16" t="s">
        <v>47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8"/>
      <c r="Z75" s="17"/>
    </row>
    <row r="76" spans="1:26" s="20" customFormat="1" ht="18.75" customHeight="1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8"/>
      <c r="Z76" s="17"/>
    </row>
    <row r="77" spans="1:26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2"/>
    </row>
    <row r="78" spans="1:26">
      <c r="A78" s="84" t="s">
        <v>51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2"/>
    </row>
    <row r="80" spans="1:26" ht="11.25" customHeight="1">
      <c r="A80" s="85" t="s">
        <v>52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1.25" customHeight="1">
      <c r="A81" s="85" t="s">
        <v>53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1.25" customHeight="1">
      <c r="A82" s="85" t="s">
        <v>54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1.25" customHeight="1">
      <c r="A83" s="85" t="s">
        <v>55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1.25" customHeight="1">
      <c r="A84" s="27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>
      <c r="A85" s="13" t="s">
        <v>56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8" t="s">
        <v>57</v>
      </c>
      <c r="U85" s="83" cm="1">
        <f t="array" aca="1" ref="U85" ca="1">_xlfn.IFS(TODAY()&lt;=Q22,98,TODAY()&gt;Q22,124.5)</f>
        <v>98</v>
      </c>
      <c r="V85" s="83"/>
      <c r="W85" s="83"/>
      <c r="X85" s="83"/>
      <c r="Y85" s="3" t="s">
        <v>26</v>
      </c>
      <c r="Z85" s="15"/>
    </row>
    <row r="86" spans="1:26" s="20" customFormat="1" ht="12" customHeight="1">
      <c r="A86" s="16" t="s">
        <v>58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8"/>
      <c r="Z86" s="17"/>
    </row>
    <row r="87" spans="1:26" ht="7.5" customHeight="1">
      <c r="A87" s="85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>
      <c r="A88" s="13" t="s">
        <v>59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8" t="s">
        <v>60</v>
      </c>
      <c r="U88" s="83" cm="1">
        <f t="array" aca="1" ref="U88" ca="1">_xlfn.IFS(TODAY()&lt;=Q22,98,TODAY()&gt;Q22,124.5)</f>
        <v>98</v>
      </c>
      <c r="V88" s="83"/>
      <c r="W88" s="83"/>
      <c r="X88" s="83"/>
      <c r="Y88" s="3" t="s">
        <v>26</v>
      </c>
      <c r="Z88" s="15"/>
    </row>
    <row r="89" spans="1:26" s="20" customFormat="1" ht="12" customHeight="1">
      <c r="A89" s="16" t="s">
        <v>58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8"/>
      <c r="Z89" s="17"/>
    </row>
    <row r="90" spans="1:26" s="20" customFormat="1" ht="18.75" customHeight="1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8"/>
      <c r="Z90" s="17"/>
    </row>
    <row r="91" spans="1:26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2"/>
    </row>
    <row r="92" spans="1:26">
      <c r="A92" s="86" t="s">
        <v>61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8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2"/>
    </row>
    <row r="94" spans="1:26" ht="11.25" customHeight="1">
      <c r="A94" s="79" t="s">
        <v>62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90"/>
    </row>
    <row r="95" spans="1:26" ht="11.25" customHeight="1">
      <c r="A95" s="79" t="s">
        <v>63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90"/>
    </row>
    <row r="96" spans="1:26" ht="11.25" customHeight="1">
      <c r="A96" s="7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90"/>
    </row>
    <row r="97" spans="1:26">
      <c r="A97" s="13" t="s">
        <v>64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74" cm="1">
        <f t="array" aca="1" ref="U97" ca="1">_xlfn.IFS(TODAY()&lt;=Q22,27,TODAY()&gt;Q22,34.25)</f>
        <v>27</v>
      </c>
      <c r="V97" s="77"/>
      <c r="W97" s="77"/>
      <c r="X97" s="78"/>
      <c r="Y97" s="3" t="s">
        <v>26</v>
      </c>
      <c r="Z97" s="15"/>
    </row>
    <row r="98" spans="1:26" s="20" customFormat="1" ht="12" customHeight="1">
      <c r="A98" s="16" t="s">
        <v>65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8"/>
      <c r="Z98" s="19"/>
    </row>
    <row r="99" spans="1:26" s="20" customFormat="1" ht="7.5" customHeight="1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8"/>
      <c r="Z99" s="19"/>
    </row>
    <row r="100" spans="1:26">
      <c r="A100" s="13" t="s">
        <v>66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74" cm="1">
        <f t="array" aca="1" ref="U100" ca="1">_xlfn.IFS(TODAY()&lt;=Q22,49,TODAY()&gt;Q22,62.25)</f>
        <v>49</v>
      </c>
      <c r="V100" s="77"/>
      <c r="W100" s="77"/>
      <c r="X100" s="78"/>
      <c r="Y100" s="3" t="s">
        <v>26</v>
      </c>
      <c r="Z100" s="15"/>
    </row>
    <row r="101" spans="1:26" s="20" customFormat="1" ht="12" customHeight="1">
      <c r="A101" s="16" t="s">
        <v>65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8"/>
      <c r="Z101" s="19"/>
    </row>
    <row r="102" spans="1:26" s="20" customFormat="1" ht="7.5" customHeigh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8"/>
      <c r="Z102" s="19"/>
    </row>
    <row r="103" spans="1:26">
      <c r="A103" s="13" t="s">
        <v>67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74" cm="1">
        <f t="array" aca="1" ref="U103" ca="1">_xlfn.IFS(TODAY()&lt;=Q22,64.5,TODAY()&gt;Q22,82)</f>
        <v>64.5</v>
      </c>
      <c r="V103" s="77"/>
      <c r="W103" s="77"/>
      <c r="X103" s="78"/>
      <c r="Y103" s="3" t="s">
        <v>26</v>
      </c>
      <c r="Z103" s="15"/>
    </row>
    <row r="104" spans="1:26" s="20" customFormat="1" ht="12" customHeight="1">
      <c r="A104" s="16" t="s">
        <v>65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8"/>
      <c r="Z104" s="19"/>
    </row>
    <row r="105" spans="1:26" s="20" customFormat="1" ht="7.5" customHeight="1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8"/>
      <c r="Z105" s="19"/>
    </row>
    <row r="106" spans="1:26">
      <c r="A106" s="13" t="s">
        <v>68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74" cm="1">
        <f t="array" aca="1" ref="U106" ca="1">_xlfn.IFS(TODAY()&lt;=Q22,76,TODAY()&gt;Q22,96.5)</f>
        <v>76</v>
      </c>
      <c r="V106" s="77"/>
      <c r="W106" s="77"/>
      <c r="X106" s="78"/>
      <c r="Y106" s="3" t="s">
        <v>26</v>
      </c>
      <c r="Z106" s="15"/>
    </row>
    <row r="107" spans="1:26" s="20" customFormat="1" ht="12" customHeight="1">
      <c r="A107" s="16" t="s">
        <v>65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8"/>
      <c r="Z107" s="19"/>
    </row>
    <row r="108" spans="1:26" s="20" customFormat="1" ht="7.5" customHeigh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8"/>
      <c r="Z108" s="19"/>
    </row>
    <row r="109" spans="1:26">
      <c r="A109" s="13" t="s">
        <v>69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74">
        <v>0</v>
      </c>
      <c r="V109" s="77"/>
      <c r="W109" s="77"/>
      <c r="X109" s="78"/>
      <c r="Y109" s="3" t="s">
        <v>26</v>
      </c>
      <c r="Z109" s="15"/>
    </row>
    <row r="110" spans="1:26" s="20" customFormat="1" ht="12" customHeight="1">
      <c r="A110" s="16" t="s">
        <v>70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8"/>
      <c r="Z110" s="17"/>
    </row>
    <row r="111" spans="1:26" s="20" customFormat="1" ht="15" customHeight="1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8"/>
      <c r="Z111" s="17"/>
    </row>
    <row r="112" spans="1:26" s="20" customFormat="1" ht="15" customHeight="1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8"/>
      <c r="Z112" s="17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2"/>
    </row>
    <row r="114" spans="1:26">
      <c r="A114" s="84" t="s">
        <v>71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2"/>
    </row>
    <row r="116" spans="1:26" ht="11.25" customHeight="1">
      <c r="A116" s="85" t="s">
        <v>72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1.25" customHeight="1">
      <c r="A117" s="85" t="s">
        <v>73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1.25" customHeight="1">
      <c r="A118" s="85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>
      <c r="A119" s="13" t="s">
        <v>74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83" cm="1">
        <f t="array" aca="1" ref="U119" ca="1">_xlfn.IFS(TODAY()&lt;=Q22,91.5,TODAY()&gt;Q22,116.5)</f>
        <v>91.5</v>
      </c>
      <c r="V119" s="83"/>
      <c r="W119" s="83"/>
      <c r="X119" s="83"/>
      <c r="Y119" s="3" t="s">
        <v>26</v>
      </c>
      <c r="Z119" s="15"/>
    </row>
    <row r="120" spans="1:26" s="20" customFormat="1" ht="12" customHeight="1">
      <c r="A120" s="16" t="s">
        <v>75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8"/>
      <c r="Z120" s="19"/>
    </row>
    <row r="121" spans="1:26" ht="7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21"/>
    </row>
    <row r="122" spans="1:26">
      <c r="A122" s="13" t="s">
        <v>76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83" cm="1">
        <f t="array" aca="1" ref="U122" ca="1">_xlfn.IFS(TODAY()&lt;=Q22,367,TODAY()&gt;Q22,465)</f>
        <v>367</v>
      </c>
      <c r="V122" s="83"/>
      <c r="W122" s="83"/>
      <c r="X122" s="83"/>
      <c r="Y122" s="3" t="s">
        <v>26</v>
      </c>
      <c r="Z122" s="15"/>
    </row>
    <row r="123" spans="1:26" s="20" customFormat="1" ht="12" customHeight="1">
      <c r="A123" s="16" t="s">
        <v>75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8"/>
      <c r="Z123" s="19"/>
    </row>
    <row r="124" spans="1:26" ht="7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21"/>
    </row>
    <row r="125" spans="1:26">
      <c r="A125" s="13" t="s">
        <v>77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83" cm="1">
        <f t="array" aca="1" ref="U125" ca="1">_xlfn.IFS(TODAY()&lt;=Q22,95.5,TODAY()&gt;Q22,121.25)</f>
        <v>95.5</v>
      </c>
      <c r="V125" s="83"/>
      <c r="W125" s="83"/>
      <c r="X125" s="83"/>
      <c r="Y125" s="3" t="s">
        <v>26</v>
      </c>
      <c r="Z125" s="15"/>
    </row>
    <row r="126" spans="1:26" s="20" customFormat="1" ht="12" customHeight="1">
      <c r="A126" s="16" t="s">
        <v>75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8"/>
      <c r="Z126" s="19"/>
    </row>
    <row r="127" spans="1:26" ht="7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1"/>
    </row>
    <row r="128" spans="1:26">
      <c r="A128" s="13" t="s">
        <v>78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83" cm="1">
        <f t="array" aca="1" ref="U128" ca="1">_xlfn.IFS(TODAY()&lt;=Q22,213,TODAY()&gt;Q22,270.5)</f>
        <v>213</v>
      </c>
      <c r="V128" s="83"/>
      <c r="W128" s="83"/>
      <c r="X128" s="83"/>
      <c r="Y128" s="3" t="s">
        <v>26</v>
      </c>
      <c r="Z128" s="15"/>
    </row>
    <row r="129" spans="1:26" s="20" customFormat="1" ht="12" customHeight="1">
      <c r="A129" s="16" t="s">
        <v>75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8"/>
      <c r="Z129" s="17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9" t="s">
        <v>79</v>
      </c>
      <c r="T131" s="2"/>
      <c r="U131" s="74">
        <f ca="1">(U44*Z44)+(U47*Z47)+(U50*Z50)+(U53*Z53)+(U56*Z56)+(U68*Z68)+(U71*Z71)+(U74*Z74)+(U85*Z85)+(U88*Z88)+(U97*Z97)+(U100*Z100)+(U103*Z103)+(U106*Z106)+(U109*Z109)+(U119*Z119)+(U122*Z122)+(U125*Z125)+(U128*Z128)</f>
        <v>0</v>
      </c>
      <c r="V131" s="75"/>
      <c r="W131" s="75"/>
      <c r="X131" s="75"/>
      <c r="Y131" s="75"/>
      <c r="Z131" s="76"/>
    </row>
    <row r="132" spans="1:26" ht="1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0"/>
      <c r="T132" s="2"/>
      <c r="U132" s="2"/>
      <c r="V132" s="2"/>
      <c r="W132" s="2"/>
      <c r="X132" s="2"/>
      <c r="Y132" s="3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9" t="s">
        <v>80</v>
      </c>
      <c r="T133" s="2"/>
      <c r="U133" s="74">
        <f ca="1">(U131*(1*0.05))</f>
        <v>0</v>
      </c>
      <c r="V133" s="77"/>
      <c r="W133" s="77"/>
      <c r="X133" s="77"/>
      <c r="Y133" s="77"/>
      <c r="Z133" s="78"/>
    </row>
    <row r="134" spans="1:26" ht="1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0"/>
      <c r="T134" s="2"/>
      <c r="U134" s="2"/>
      <c r="V134" s="2"/>
      <c r="W134" s="2"/>
      <c r="X134" s="2"/>
      <c r="Y134" s="3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9" t="s">
        <v>81</v>
      </c>
      <c r="T135" s="2"/>
      <c r="U135" s="74">
        <f ca="1">(U131*(1*0.09975))</f>
        <v>0</v>
      </c>
      <c r="V135" s="77"/>
      <c r="W135" s="77"/>
      <c r="X135" s="77"/>
      <c r="Y135" s="77"/>
      <c r="Z135" s="78"/>
    </row>
    <row r="136" spans="1:26" ht="1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0"/>
      <c r="T136" s="2"/>
      <c r="U136" s="2"/>
      <c r="V136" s="2"/>
      <c r="W136" s="2"/>
      <c r="X136" s="2"/>
      <c r="Y136" s="3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9" t="s">
        <v>82</v>
      </c>
      <c r="T137" s="2"/>
      <c r="U137" s="74">
        <f ca="1">U131+U133+U135</f>
        <v>0</v>
      </c>
      <c r="V137" s="77"/>
      <c r="W137" s="77"/>
      <c r="X137" s="77"/>
      <c r="Y137" s="77"/>
      <c r="Z137" s="78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2"/>
    </row>
    <row r="140" spans="1:26" ht="30" customHeight="1">
      <c r="A140" s="66" t="s">
        <v>83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8"/>
    </row>
    <row r="141" spans="1:26" ht="15" customHeight="1">
      <c r="A141" s="3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</row>
    <row r="142" spans="1:26" ht="15" customHeight="1">
      <c r="A142" s="32"/>
      <c r="B142" s="33"/>
      <c r="C142" s="2" t="s">
        <v>84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2"/>
    </row>
    <row r="143" spans="1:26" ht="11.25" customHeight="1">
      <c r="A143" s="34"/>
      <c r="B143" s="35"/>
      <c r="C143" s="79" t="s">
        <v>85</v>
      </c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1"/>
    </row>
    <row r="144" spans="1:26" ht="11.25" customHeight="1">
      <c r="A144" s="34"/>
      <c r="B144" s="35"/>
      <c r="C144" s="82" t="s">
        <v>86</v>
      </c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1"/>
    </row>
    <row r="145" spans="1:26" ht="11.25" customHeight="1">
      <c r="A145" s="34"/>
      <c r="B145" s="35"/>
      <c r="C145" s="82" t="s">
        <v>87</v>
      </c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1"/>
    </row>
    <row r="146" spans="1:26" ht="15" customHeight="1">
      <c r="A146" s="36"/>
      <c r="B146" s="3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2"/>
    </row>
    <row r="147" spans="1:26" ht="15" customHeight="1">
      <c r="A147" s="32"/>
      <c r="B147" s="33"/>
      <c r="C147" s="2" t="s">
        <v>88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2"/>
    </row>
    <row r="148" spans="1:26" ht="11.25" customHeight="1">
      <c r="A148" s="37"/>
      <c r="B148" s="38"/>
      <c r="C148" s="82" t="s">
        <v>89</v>
      </c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1"/>
    </row>
    <row r="149" spans="1:26" ht="11.25" customHeight="1">
      <c r="A149" s="39"/>
      <c r="B149" s="38"/>
      <c r="C149" s="82" t="s">
        <v>90</v>
      </c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1"/>
    </row>
    <row r="150" spans="1:26" ht="11.25" customHeight="1">
      <c r="A150" s="39"/>
      <c r="B150" s="35"/>
      <c r="C150" s="82" t="s">
        <v>91</v>
      </c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1"/>
    </row>
    <row r="151" spans="1:26" ht="7.5" customHeight="1">
      <c r="A151" s="3"/>
      <c r="B151" s="3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"/>
      <c r="O151" s="5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2"/>
    </row>
    <row r="152" spans="1:26">
      <c r="A152" s="40"/>
      <c r="B152" s="13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41"/>
      <c r="O152" s="73"/>
      <c r="P152" s="73"/>
      <c r="Q152" s="73"/>
      <c r="R152" s="73"/>
      <c r="S152" s="73"/>
      <c r="T152" s="73"/>
      <c r="U152" s="42"/>
      <c r="V152" s="73"/>
      <c r="W152" s="73"/>
      <c r="X152" s="73"/>
      <c r="Y152" s="73"/>
      <c r="Z152" s="73"/>
    </row>
    <row r="153" spans="1:26">
      <c r="A153" s="43"/>
      <c r="B153" s="43"/>
      <c r="C153" s="63" t="s">
        <v>92</v>
      </c>
      <c r="D153" s="64"/>
      <c r="E153" s="64"/>
      <c r="F153" s="64"/>
      <c r="G153" s="64"/>
      <c r="H153" s="64"/>
      <c r="I153" s="64"/>
      <c r="J153" s="64"/>
      <c r="K153" s="64"/>
      <c r="L153" s="64"/>
      <c r="M153" s="65"/>
      <c r="N153" s="44"/>
      <c r="O153" s="63" t="s">
        <v>93</v>
      </c>
      <c r="P153" s="64"/>
      <c r="Q153" s="64"/>
      <c r="R153" s="64"/>
      <c r="S153" s="64"/>
      <c r="T153" s="65"/>
      <c r="U153" s="44"/>
      <c r="V153" s="63" t="s">
        <v>94</v>
      </c>
      <c r="W153" s="64"/>
      <c r="X153" s="64"/>
      <c r="Y153" s="64"/>
      <c r="Z153" s="65"/>
    </row>
    <row r="154" spans="1:26">
      <c r="A154" s="45"/>
      <c r="B154" s="4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43"/>
      <c r="O154" s="10"/>
      <c r="P154" s="10"/>
      <c r="Q154" s="10"/>
      <c r="R154" s="10"/>
      <c r="S154" s="10"/>
      <c r="T154" s="10"/>
      <c r="U154" s="43"/>
      <c r="V154" s="10"/>
      <c r="W154" s="10"/>
      <c r="X154" s="10"/>
      <c r="Y154" s="10"/>
      <c r="Z154" s="10"/>
    </row>
    <row r="155" spans="1:26" ht="30" customHeight="1">
      <c r="A155" s="66" t="s">
        <v>95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8"/>
    </row>
    <row r="156" spans="1:2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5"/>
    </row>
    <row r="157" spans="1:26" s="47" customFormat="1" ht="11.25" customHeight="1">
      <c r="A157" s="69" t="s">
        <v>96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s="47" customFormat="1" ht="11.25" customHeight="1">
      <c r="A158" s="69" t="s">
        <v>97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s="47" customFormat="1" ht="11.25" customHeight="1">
      <c r="A159" s="69" t="s">
        <v>98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s="47" customFormat="1" ht="11.25" customHeight="1">
      <c r="A160" s="69" t="s">
        <v>99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s="47" customFormat="1" ht="7.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s="47" customFormat="1" ht="11.25" customHeight="1">
      <c r="A162" s="71" t="s">
        <v>100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s="47" customFormat="1" ht="11.25" customHeight="1">
      <c r="A163" s="71" t="s">
        <v>101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5"/>
    </row>
    <row r="165" spans="1:26" ht="7.5" customHeight="1">
      <c r="A165" s="49"/>
      <c r="B165" s="50"/>
      <c r="C165" s="55" t="s">
        <v>102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6"/>
    </row>
    <row r="166" spans="1:26">
      <c r="A166" s="51"/>
      <c r="B166" s="52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8"/>
    </row>
    <row r="167" spans="1:26">
      <c r="A167" s="51"/>
      <c r="B167" s="52"/>
      <c r="C167" s="59" t="s">
        <v>103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60"/>
    </row>
    <row r="168" spans="1:26" ht="7.5" customHeight="1">
      <c r="A168" s="53"/>
      <c r="B168" s="54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2"/>
    </row>
  </sheetData>
  <sheetProtection algorithmName="SHA-512" hashValue="kMOCklYbubcwmvOGLGXg9GqGxKzU1H4GMm+nOEHRdJe0q8xNmsWqwD9TgWvamiJilDiwGGkq17OzOOZHxGnWJQ==" saltValue="lLXEtcvg21sv/YB4FXDJGQ==" spinCount="100000" sheet="1" selectLockedCells="1"/>
  <mergeCells count="100">
    <mergeCell ref="Q25:Z25"/>
    <mergeCell ref="A12:Z12"/>
    <mergeCell ref="A14:Z14"/>
    <mergeCell ref="A15:Z15"/>
    <mergeCell ref="A17:Z17"/>
    <mergeCell ref="A18:Z18"/>
    <mergeCell ref="A20:Z20"/>
    <mergeCell ref="A22:O22"/>
    <mergeCell ref="Q22:Z22"/>
    <mergeCell ref="A23:O23"/>
    <mergeCell ref="Q23:Z23"/>
    <mergeCell ref="Q24:Z24"/>
    <mergeCell ref="A27:E27"/>
    <mergeCell ref="F27:O27"/>
    <mergeCell ref="U27:Z27"/>
    <mergeCell ref="A29:D29"/>
    <mergeCell ref="E29:O29"/>
    <mergeCell ref="X29:Z29"/>
    <mergeCell ref="A31:D31"/>
    <mergeCell ref="E31:O31"/>
    <mergeCell ref="S31:Z31"/>
    <mergeCell ref="A33:D33"/>
    <mergeCell ref="E33:O33"/>
    <mergeCell ref="U33:Z33"/>
    <mergeCell ref="U53:X53"/>
    <mergeCell ref="A35:Z35"/>
    <mergeCell ref="A37:Z37"/>
    <mergeCell ref="A38:Z38"/>
    <mergeCell ref="A39:Z39"/>
    <mergeCell ref="A40:Z40"/>
    <mergeCell ref="A41:Z41"/>
    <mergeCell ref="A42:Z42"/>
    <mergeCell ref="U44:X44"/>
    <mergeCell ref="P47:Q47"/>
    <mergeCell ref="U47:X47"/>
    <mergeCell ref="U50:X50"/>
    <mergeCell ref="A78:Z78"/>
    <mergeCell ref="U56:X56"/>
    <mergeCell ref="A59:Z59"/>
    <mergeCell ref="A61:Z61"/>
    <mergeCell ref="A62:Z62"/>
    <mergeCell ref="A63:Z63"/>
    <mergeCell ref="A64:Z64"/>
    <mergeCell ref="A65:Z65"/>
    <mergeCell ref="A66:Z66"/>
    <mergeCell ref="U68:X68"/>
    <mergeCell ref="U71:X71"/>
    <mergeCell ref="U74:X74"/>
    <mergeCell ref="U97:X97"/>
    <mergeCell ref="A80:Z80"/>
    <mergeCell ref="A81:Z81"/>
    <mergeCell ref="A82:Z82"/>
    <mergeCell ref="A83:Z83"/>
    <mergeCell ref="U85:X85"/>
    <mergeCell ref="A87:Z87"/>
    <mergeCell ref="U88:X88"/>
    <mergeCell ref="A92:Z92"/>
    <mergeCell ref="A94:Z94"/>
    <mergeCell ref="A95:Z95"/>
    <mergeCell ref="A96:Z96"/>
    <mergeCell ref="U128:X128"/>
    <mergeCell ref="U100:X100"/>
    <mergeCell ref="U103:X103"/>
    <mergeCell ref="U106:X106"/>
    <mergeCell ref="U109:X109"/>
    <mergeCell ref="A114:Z114"/>
    <mergeCell ref="A116:Z116"/>
    <mergeCell ref="A117:Z117"/>
    <mergeCell ref="A118:Z118"/>
    <mergeCell ref="U119:X119"/>
    <mergeCell ref="U122:X122"/>
    <mergeCell ref="U125:X125"/>
    <mergeCell ref="C152:M152"/>
    <mergeCell ref="O152:T152"/>
    <mergeCell ref="V152:Z152"/>
    <mergeCell ref="U131:Z131"/>
    <mergeCell ref="U133:Z133"/>
    <mergeCell ref="U135:Z135"/>
    <mergeCell ref="U137:Z137"/>
    <mergeCell ref="A140:Z140"/>
    <mergeCell ref="C143:Z143"/>
    <mergeCell ref="C144:Z144"/>
    <mergeCell ref="C145:Z145"/>
    <mergeCell ref="C148:Z148"/>
    <mergeCell ref="C149:Z149"/>
    <mergeCell ref="C150:Z150"/>
    <mergeCell ref="A165:B168"/>
    <mergeCell ref="C165:Z166"/>
    <mergeCell ref="C167:Z168"/>
    <mergeCell ref="C153:M153"/>
    <mergeCell ref="O153:T153"/>
    <mergeCell ref="V153:Z153"/>
    <mergeCell ref="A155:Z155"/>
    <mergeCell ref="A157:Z157"/>
    <mergeCell ref="A158:Z158"/>
    <mergeCell ref="A159:Z159"/>
    <mergeCell ref="A160:Z160"/>
    <mergeCell ref="A161:Z161"/>
    <mergeCell ref="A162:Z162"/>
    <mergeCell ref="A163:Z163"/>
  </mergeCells>
  <pageMargins left="0.7" right="0.7" top="0.75" bottom="0.75" header="0.3" footer="0.3"/>
  <pageSetup orientation="portrait" r:id="rId1"/>
  <headerFooter>
    <oddHeader>&amp;C&amp;K00+000.&amp;R&amp;"Times New Roman,Normal"&amp;10
Version 2023</oddHeader>
    <oddFooter>&amp;C&amp;K00+000.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0</xdr:col>
                    <xdr:colOff>0</xdr:colOff>
                    <xdr:row>141</xdr:row>
                    <xdr:rowOff>19050</xdr:rowOff>
                  </from>
                  <to>
                    <xdr:col>1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0</xdr:col>
                    <xdr:colOff>0</xdr:colOff>
                    <xdr:row>146</xdr:row>
                    <xdr:rowOff>19050</xdr:rowOff>
                  </from>
                  <to>
                    <xdr:col>1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0</xdr:col>
                    <xdr:colOff>9525</xdr:colOff>
                    <xdr:row>165</xdr:row>
                    <xdr:rowOff>19050</xdr:rowOff>
                  </from>
                  <to>
                    <xdr:col>1</xdr:col>
                    <xdr:colOff>9525</xdr:colOff>
                    <xdr:row>166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204447B3D2D46AEDEB617F55B51D8" ma:contentTypeVersion="16" ma:contentTypeDescription="Crée un document." ma:contentTypeScope="" ma:versionID="9340b1ad5cd3aee2666165f6fc3a0c6d">
  <xsd:schema xmlns:xsd="http://www.w3.org/2001/XMLSchema" xmlns:xs="http://www.w3.org/2001/XMLSchema" xmlns:p="http://schemas.microsoft.com/office/2006/metadata/properties" xmlns:ns2="e6730617-aa8b-4ffd-8d6b-10ece98eecf5" xmlns:ns3="5ff707b9-5198-4535-9f41-058d8bdf95e0" targetNamespace="http://schemas.microsoft.com/office/2006/metadata/properties" ma:root="true" ma:fieldsID="14408ffb5225666ba374d0c1bcf38063" ns2:_="" ns3:_="">
    <xsd:import namespace="e6730617-aa8b-4ffd-8d6b-10ece98eecf5"/>
    <xsd:import namespace="5ff707b9-5198-4535-9f41-058d8bdf9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30617-aa8b-4ffd-8d6b-10ece98eec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b70a0ef2-73d4-4ac2-9f7e-2d21a55f18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07b9-5198-4535-9f41-058d8bdf9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b2c7891-ead4-4855-ab56-4d9a75a0b342}" ma:internalName="TaxCatchAll" ma:showField="CatchAllData" ma:web="5ff707b9-5198-4535-9f41-058d8bdf9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C24B7-515D-4E36-A2F6-48AF39E9300C}"/>
</file>

<file path=customXml/itemProps2.xml><?xml version="1.0" encoding="utf-8"?>
<ds:datastoreItem xmlns:ds="http://schemas.openxmlformats.org/officeDocument/2006/customXml" ds:itemID="{7FC2A7A5-6BEC-4E2D-AC30-1EFBB61FF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Jennily Crook</dc:creator>
  <cp:keywords/>
  <dc:description/>
  <cp:lastModifiedBy>Michel Francoeur</cp:lastModifiedBy>
  <cp:revision/>
  <dcterms:created xsi:type="dcterms:W3CDTF">2023-02-02T17:56:47Z</dcterms:created>
  <dcterms:modified xsi:type="dcterms:W3CDTF">2023-02-17T16:43:00Z</dcterms:modified>
  <cp:category/>
  <cp:contentStatus/>
</cp:coreProperties>
</file>